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Desktop\MPIIMGI\MGI\2019\"/>
    </mc:Choice>
  </mc:AlternateContent>
  <bookViews>
    <workbookView xWindow="0" yWindow="0" windowWidth="20400" windowHeight="9045"/>
  </bookViews>
  <sheets>
    <sheet name="Summary" sheetId="14" r:id="rId1"/>
    <sheet name="2006-07" sheetId="7" r:id="rId2"/>
    <sheet name="2007-08" sheetId="8" r:id="rId3"/>
    <sheet name="2008-09" sheetId="9" r:id="rId4"/>
    <sheet name="2009-10" sheetId="10" r:id="rId5"/>
    <sheet name="2010-11" sheetId="11" r:id="rId6"/>
    <sheet name="2011-12" sheetId="12" r:id="rId7"/>
    <sheet name="2012-13" sheetId="4" r:id="rId8"/>
    <sheet name="2013-14" sheetId="5" r:id="rId9"/>
    <sheet name="2014-15" sheetId="6" r:id="rId10"/>
    <sheet name="2015-16" sheetId="13" r:id="rId11"/>
    <sheet name="2016-17" sheetId="3" r:id="rId12"/>
    <sheet name="2017-18" sheetId="2" r:id="rId13"/>
    <sheet name="2018-19" sheetId="1" r:id="rId1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14" l="1"/>
  <c r="O5" i="14"/>
  <c r="O11" i="14" s="1"/>
  <c r="O12" i="14" s="1"/>
  <c r="F16" i="14"/>
  <c r="G16" i="14"/>
  <c r="H16" i="14"/>
  <c r="I16" i="14"/>
  <c r="J16" i="14"/>
  <c r="K16" i="14"/>
  <c r="L16" i="14"/>
  <c r="M16" i="14"/>
  <c r="N16" i="14"/>
  <c r="E16" i="14"/>
  <c r="F15" i="14"/>
  <c r="G15" i="14"/>
  <c r="H15" i="14"/>
  <c r="I15" i="14"/>
  <c r="J15" i="14"/>
  <c r="K15" i="14"/>
  <c r="L15" i="14"/>
  <c r="M15" i="14"/>
  <c r="N15" i="14"/>
  <c r="E15" i="14"/>
  <c r="O3" i="14"/>
  <c r="N3" i="14"/>
  <c r="M3" i="14"/>
  <c r="L3" i="14"/>
  <c r="K3" i="14"/>
  <c r="J3" i="14"/>
  <c r="I3" i="14"/>
  <c r="H3" i="14"/>
  <c r="G3" i="14"/>
  <c r="F3" i="14"/>
  <c r="E3" i="14"/>
  <c r="D3" i="14"/>
  <c r="C3" i="14"/>
  <c r="O7" i="14"/>
  <c r="N7" i="14"/>
  <c r="M7" i="14"/>
  <c r="L7" i="14"/>
  <c r="K7" i="14"/>
  <c r="J7" i="14"/>
  <c r="I7" i="14"/>
  <c r="H7" i="14"/>
  <c r="G7" i="14"/>
  <c r="F7" i="14"/>
  <c r="E7" i="14"/>
  <c r="D7" i="14"/>
  <c r="C7" i="14"/>
  <c r="L9" i="14"/>
  <c r="L8" i="14"/>
  <c r="L5" i="14"/>
  <c r="L4" i="14"/>
  <c r="L2" i="14"/>
  <c r="L1" i="14"/>
  <c r="J9" i="14"/>
  <c r="J8" i="14"/>
  <c r="J5" i="14"/>
  <c r="N1" i="14"/>
  <c r="O1" i="14"/>
  <c r="O9" i="14"/>
  <c r="O8" i="14"/>
  <c r="O4" i="14"/>
  <c r="O2" i="14"/>
  <c r="N9" i="14"/>
  <c r="N8" i="14"/>
  <c r="N13" i="14" s="1"/>
  <c r="N5" i="14"/>
  <c r="N4" i="14"/>
  <c r="N2" i="14"/>
  <c r="M9" i="14"/>
  <c r="M8" i="14"/>
  <c r="M5" i="14"/>
  <c r="M4" i="14"/>
  <c r="M2" i="14"/>
  <c r="M1" i="14"/>
  <c r="K9" i="14"/>
  <c r="K8" i="14"/>
  <c r="K5" i="14"/>
  <c r="K11" i="14" s="1"/>
  <c r="K4" i="14"/>
  <c r="J1" i="14"/>
  <c r="K1" i="14"/>
  <c r="K2" i="14"/>
  <c r="J4" i="14"/>
  <c r="J13" i="14" s="1"/>
  <c r="J2" i="14"/>
  <c r="I9" i="14"/>
  <c r="I8" i="14"/>
  <c r="I5" i="14"/>
  <c r="I4" i="14"/>
  <c r="I2" i="14"/>
  <c r="I1" i="14"/>
  <c r="H9" i="14"/>
  <c r="H8" i="14"/>
  <c r="H5" i="14"/>
  <c r="H4" i="14"/>
  <c r="H13" i="14" s="1"/>
  <c r="H2" i="14"/>
  <c r="H1" i="14"/>
  <c r="G9" i="14"/>
  <c r="G8" i="14"/>
  <c r="G5" i="14"/>
  <c r="G4" i="14"/>
  <c r="G2" i="14"/>
  <c r="G1" i="14"/>
  <c r="F9" i="14"/>
  <c r="F8" i="14"/>
  <c r="F5" i="14"/>
  <c r="F4" i="14"/>
  <c r="F13" i="14" s="1"/>
  <c r="F1" i="14"/>
  <c r="F2" i="14"/>
  <c r="E9" i="14"/>
  <c r="E8" i="14"/>
  <c r="E5" i="14"/>
  <c r="E4" i="14"/>
  <c r="E2" i="14"/>
  <c r="E1" i="14"/>
  <c r="D9" i="14"/>
  <c r="D8" i="14"/>
  <c r="D5" i="14"/>
  <c r="D4" i="14"/>
  <c r="D13" i="14" s="1"/>
  <c r="D2" i="14"/>
  <c r="D1" i="14"/>
  <c r="C9" i="14"/>
  <c r="C8" i="14"/>
  <c r="C5" i="14"/>
  <c r="C4" i="14"/>
  <c r="C2" i="14"/>
  <c r="C1" i="14"/>
  <c r="O16" i="14" l="1"/>
  <c r="O15" i="14"/>
  <c r="K12" i="14"/>
  <c r="D11" i="14"/>
  <c r="H11" i="14"/>
  <c r="M13" i="14"/>
  <c r="M14" i="14" s="1"/>
  <c r="G13" i="14"/>
  <c r="G14" i="14" s="1"/>
  <c r="C13" i="14"/>
  <c r="C18" i="14" s="1"/>
  <c r="C19" i="14" s="1"/>
  <c r="E13" i="14"/>
  <c r="E14" i="14" s="1"/>
  <c r="I13" i="14"/>
  <c r="I18" i="14" s="1"/>
  <c r="M11" i="14"/>
  <c r="L13" i="14"/>
  <c r="C11" i="14"/>
  <c r="E11" i="14"/>
  <c r="F11" i="14"/>
  <c r="G11" i="14"/>
  <c r="I11" i="14"/>
  <c r="K13" i="14"/>
  <c r="K14" i="14" s="1"/>
  <c r="N11" i="14"/>
  <c r="N12" i="14" s="1"/>
  <c r="O13" i="14"/>
  <c r="O14" i="14" s="1"/>
  <c r="J11" i="14"/>
  <c r="L11" i="14"/>
  <c r="M18" i="14"/>
  <c r="C14" i="14"/>
  <c r="E18" i="14"/>
  <c r="I14" i="14"/>
  <c r="L14" i="14"/>
  <c r="J18" i="14"/>
  <c r="J14" i="14"/>
  <c r="O18" i="14"/>
  <c r="D14" i="14"/>
  <c r="F14" i="14"/>
  <c r="H14" i="14"/>
  <c r="H18" i="14"/>
  <c r="N14" i="14"/>
  <c r="G12" i="14" l="1"/>
  <c r="D12" i="14"/>
  <c r="F12" i="14"/>
  <c r="M12" i="14"/>
  <c r="D18" i="14"/>
  <c r="D19" i="14" s="1"/>
  <c r="E19" i="14" s="1"/>
  <c r="L12" i="14"/>
  <c r="E12" i="14"/>
  <c r="J12" i="14"/>
  <c r="I12" i="14"/>
  <c r="C12" i="14"/>
  <c r="H12" i="14"/>
  <c r="G18" i="14"/>
  <c r="K18" i="14"/>
  <c r="N18" i="14"/>
  <c r="F18" i="14"/>
  <c r="L18" i="14"/>
  <c r="F19" i="14" l="1"/>
  <c r="G19" i="14" s="1"/>
  <c r="H19" i="14" s="1"/>
  <c r="I19" i="14" s="1"/>
  <c r="J19" i="14" s="1"/>
  <c r="K19" i="14" s="1"/>
  <c r="L19" i="14" s="1"/>
  <c r="M19" i="14" s="1"/>
  <c r="N19" i="14" s="1"/>
</calcChain>
</file>

<file path=xl/sharedStrings.xml><?xml version="1.0" encoding="utf-8"?>
<sst xmlns="http://schemas.openxmlformats.org/spreadsheetml/2006/main" count="376" uniqueCount="50">
  <si>
    <t>Access Licence Category</t>
  </si>
  <si>
    <t>No. of WAL(s)</t>
  </si>
  <si>
    <t>Total Share Component</t>
  </si>
  <si>
    <t>Share Component Unit</t>
  </si>
  <si>
    <t>Cumulative AWD</t>
  </si>
  <si>
    <t>Cumulative AWD Unit</t>
  </si>
  <si>
    <t>Water made Available (ML)</t>
  </si>
  <si>
    <t>Usage YTD (ML)</t>
  </si>
  <si>
    <t>AQUIFER</t>
  </si>
  <si>
    <t>ML per share</t>
  </si>
  <si>
    <t>AQUIFER (GENERAL SECURITY)</t>
  </si>
  <si>
    <t>AQUIFER [ABORIGINAL CULTURAL]</t>
  </si>
  <si>
    <t>% of Share Component</t>
  </si>
  <si>
    <t>AQUIFER [COMMUNITY AND EDUCATION]</t>
  </si>
  <si>
    <t>AQUIFER [TOWN WATER SUPPLY]</t>
  </si>
  <si>
    <t>DOMESTIC AND STOCK</t>
  </si>
  <si>
    <t>DOMESTIC AND STOCK [STOCK]</t>
  </si>
  <si>
    <t>LOCAL WATER UTILITY</t>
  </si>
  <si>
    <t>SUPPLEMENTARY WATER</t>
  </si>
  <si>
    <t>2006-07</t>
  </si>
  <si>
    <t>2007-08</t>
  </si>
  <si>
    <t>2008-09</t>
  </si>
  <si>
    <t>2009-10</t>
  </si>
  <si>
    <t>2010-11</t>
  </si>
  <si>
    <t>2011-12</t>
  </si>
  <si>
    <t>2018-19</t>
  </si>
  <si>
    <t>2012-13</t>
  </si>
  <si>
    <t>2017-18</t>
  </si>
  <si>
    <t>2014-15</t>
  </si>
  <si>
    <t>2016-17</t>
  </si>
  <si>
    <t>Entitlement</t>
  </si>
  <si>
    <t>Use</t>
  </si>
  <si>
    <t>Aquifer</t>
  </si>
  <si>
    <t>Supplementary</t>
  </si>
  <si>
    <t>Available</t>
  </si>
  <si>
    <t>2013-14</t>
  </si>
  <si>
    <t>2015-16</t>
  </si>
  <si>
    <t>Total</t>
  </si>
  <si>
    <t>% Entitlement</t>
  </si>
  <si>
    <t>Balance</t>
  </si>
  <si>
    <t>Cumulative</t>
  </si>
  <si>
    <t>Valley</t>
  </si>
  <si>
    <t>Number of WALs</t>
  </si>
  <si>
    <t>Carryover</t>
  </si>
  <si>
    <t>MDBA</t>
  </si>
  <si>
    <t>Clause 28A (3) If the 3 year average of extraction in a groundwater source exceeds the extraction limit
established in clause 27 by 5% or greater, then the available water determination made for
aquifer access licences under clause 29 (6) for the following water year, should be reduced by an
amount that is assessed necessary by the Minister to return subsequent total water extraction to
the extraction limit for that groundwater source.</t>
  </si>
  <si>
    <t>3 Year Rolling Average</t>
  </si>
  <si>
    <t>Compliance</t>
  </si>
  <si>
    <t>Clause 27</t>
  </si>
  <si>
    <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</si>
</sst>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rgb="FFFFFFFF"/>
      <name val="Verdana"/>
      <family val="2"/>
    </font>
    <font>
      <sz val="9"/>
      <color rgb="FF000000"/>
      <name val="Verdana"/>
      <family val="2"/>
    </font>
  </fonts>
  <fills count="4">
    <fill>
      <patternFill patternType="none"/>
    </fill>
    <fill>
      <patternFill patternType="gray125"/>
    </fill>
    <fill>
      <patternFill patternType="solid">
        <fgColor rgb="FF80803F"/>
        <bgColor indexed="64"/>
      </patternFill>
    </fill>
    <fill>
      <patternFill patternType="solid">
        <fgColor rgb="FFF1F1B4"/>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3" fillId="2" borderId="0" xfId="0" applyFont="1" applyFill="1" applyAlignment="1">
      <alignment horizontal="left" vertical="top" indent="2"/>
    </xf>
    <xf numFmtId="0" fontId="4" fillId="3" borderId="0" xfId="0" applyFont="1" applyFill="1" applyAlignment="1">
      <alignment horizontal="left" vertical="top"/>
    </xf>
    <xf numFmtId="3" fontId="0" fillId="0" borderId="0" xfId="0" applyNumberFormat="1"/>
    <xf numFmtId="9" fontId="0" fillId="0" borderId="0" xfId="1" applyFont="1"/>
    <xf numFmtId="0" fontId="2" fillId="0" borderId="0" xfId="0" applyFont="1" applyAlignment="1">
      <alignment horizontal="center"/>
    </xf>
    <xf numFmtId="0" fontId="2" fillId="0" borderId="0" xfId="0" applyFont="1"/>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election activeCell="O20" sqref="O20"/>
    </sheetView>
  </sheetViews>
  <sheetFormatPr defaultRowHeight="15" x14ac:dyDescent="0.25"/>
  <cols>
    <col min="1" max="1" width="14.7109375" bestFit="1" customWidth="1"/>
    <col min="2" max="2" width="20.85546875" bestFit="1" customWidth="1"/>
    <col min="5" max="5" width="10.5703125" bestFit="1" customWidth="1"/>
  </cols>
  <sheetData>
    <row r="1" spans="1:15" x14ac:dyDescent="0.25">
      <c r="C1" s="5" t="str">
        <f>'2006-07'!$A$12</f>
        <v>2006-07</v>
      </c>
      <c r="D1" s="5" t="str">
        <f>'2007-08'!$A$12</f>
        <v>2007-08</v>
      </c>
      <c r="E1" s="5" t="str">
        <f>'2008-09'!$A$12</f>
        <v>2008-09</v>
      </c>
      <c r="F1" s="5" t="str">
        <f>'2009-10'!$A$12</f>
        <v>2009-10</v>
      </c>
      <c r="G1" s="5" t="str">
        <f>'2010-11'!$A$12</f>
        <v>2010-11</v>
      </c>
      <c r="H1" s="5" t="str">
        <f>'2011-12'!$A$12</f>
        <v>2011-12</v>
      </c>
      <c r="I1" s="5" t="str">
        <f>'2012-13'!$A$12</f>
        <v>2012-13</v>
      </c>
      <c r="J1" s="5" t="str">
        <f>'2013-14'!$A$12</f>
        <v>2013-14</v>
      </c>
      <c r="K1" s="5" t="str">
        <f>'2014-15'!$A$12</f>
        <v>2014-15</v>
      </c>
      <c r="L1" s="5" t="str">
        <f>'2015-16'!$A$12</f>
        <v>2015-16</v>
      </c>
      <c r="M1" s="5" t="str">
        <f>'2016-17'!$A$12</f>
        <v>2016-17</v>
      </c>
      <c r="N1" s="5" t="str">
        <f>'2017-18'!$A$12</f>
        <v>2017-18</v>
      </c>
      <c r="O1" s="5" t="str">
        <f>'2018-19'!$A$12</f>
        <v>2018-19</v>
      </c>
    </row>
    <row r="2" spans="1:15" x14ac:dyDescent="0.25">
      <c r="A2" s="6" t="s">
        <v>32</v>
      </c>
      <c r="B2" t="s">
        <v>30</v>
      </c>
      <c r="C2" s="3">
        <f>'2006-07'!$C$2</f>
        <v>182687</v>
      </c>
      <c r="D2" s="3">
        <f>'2007-08'!$C$2</f>
        <v>188610</v>
      </c>
      <c r="E2" s="3">
        <f>'2008-09'!$C$2</f>
        <v>202148</v>
      </c>
      <c r="F2" s="3">
        <f>'2009-10'!$C$2</f>
        <v>211971</v>
      </c>
      <c r="G2" s="3">
        <f>'2010-11'!$C$2</f>
        <v>246289</v>
      </c>
      <c r="H2" s="3">
        <f>'2011-12'!$C$2</f>
        <v>250587</v>
      </c>
      <c r="I2" s="3">
        <f>'2012-13'!$C$2</f>
        <v>250887</v>
      </c>
      <c r="J2" s="3">
        <f>'2013-14'!$C$2</f>
        <v>256835</v>
      </c>
      <c r="K2" s="3">
        <f>'2014-15'!$C$2</f>
        <v>257540</v>
      </c>
      <c r="L2" s="3">
        <f>'2015-16'!$C$2</f>
        <v>262588</v>
      </c>
      <c r="M2" s="3">
        <f>'2016-17'!$C$2</f>
        <v>268675</v>
      </c>
      <c r="N2" s="3">
        <f>'2017-18'!$C$2</f>
        <v>270142</v>
      </c>
      <c r="O2" s="3">
        <f>'2018-19'!$C$2</f>
        <v>272825</v>
      </c>
    </row>
    <row r="3" spans="1:15" x14ac:dyDescent="0.25">
      <c r="A3" s="6"/>
      <c r="B3" t="s">
        <v>42</v>
      </c>
      <c r="C3" s="3">
        <f>'2006-07'!$B$2</f>
        <v>365</v>
      </c>
      <c r="D3" s="3">
        <f>'2007-08'!$B$2</f>
        <v>365</v>
      </c>
      <c r="E3" s="3">
        <f>'2008-09'!$B$2</f>
        <v>365</v>
      </c>
      <c r="F3" s="3">
        <f>'2009-10'!$B$2</f>
        <v>365</v>
      </c>
      <c r="G3" s="3">
        <f>'2010-11'!$B$2</f>
        <v>365</v>
      </c>
      <c r="H3" s="3">
        <f>'2011-12'!$B$2</f>
        <v>365</v>
      </c>
      <c r="I3" s="3">
        <f>'2012-13'!$B$2</f>
        <v>365</v>
      </c>
      <c r="J3" s="3">
        <f>'2013-14'!$B$2</f>
        <v>365</v>
      </c>
      <c r="K3" s="3">
        <f>'2014-15'!$B$2</f>
        <v>365</v>
      </c>
      <c r="L3" s="3">
        <f>'2015-16'!$B$2</f>
        <v>365</v>
      </c>
      <c r="M3" s="3">
        <f>'2016-17'!$B$2</f>
        <v>365</v>
      </c>
      <c r="N3" s="3">
        <f>'2017-18'!$B$2</f>
        <v>365</v>
      </c>
      <c r="O3" s="3">
        <f>'2018-19'!$B$2</f>
        <v>365</v>
      </c>
    </row>
    <row r="4" spans="1:15" x14ac:dyDescent="0.25">
      <c r="A4" s="6"/>
      <c r="B4" t="s">
        <v>34</v>
      </c>
      <c r="C4" s="3">
        <f>'2006-07'!$G$2</f>
        <v>267787</v>
      </c>
      <c r="D4" s="3">
        <f>'2007-08'!$G$2</f>
        <v>267787</v>
      </c>
      <c r="E4" s="3">
        <f>'2008-09'!$G$2</f>
        <v>267807</v>
      </c>
      <c r="F4" s="3">
        <f>'2009-10'!$G$2</f>
        <v>267777</v>
      </c>
      <c r="G4" s="3">
        <f>'2010-11'!$G$2</f>
        <v>267786.3</v>
      </c>
      <c r="H4" s="3">
        <f>'2011-12'!$G$2</f>
        <v>267777</v>
      </c>
      <c r="I4" s="3">
        <f>'2012-13'!$G$2</f>
        <v>267777</v>
      </c>
      <c r="J4" s="3">
        <f>'2013-14'!$G$2</f>
        <v>267777</v>
      </c>
      <c r="K4" s="3">
        <f>'2014-15'!$G$2</f>
        <v>267777</v>
      </c>
      <c r="L4" s="3">
        <f>'2015-16'!$G$2</f>
        <v>267777</v>
      </c>
      <c r="M4" s="3">
        <f>'2016-17'!$G$2</f>
        <v>272825</v>
      </c>
      <c r="N4" s="3">
        <f>'2017-18'!$G$2</f>
        <v>272825</v>
      </c>
      <c r="O4" s="3">
        <f>'2018-19'!$G$2</f>
        <v>272825</v>
      </c>
    </row>
    <row r="5" spans="1:15" x14ac:dyDescent="0.25">
      <c r="A5" s="6"/>
      <c r="B5" t="s">
        <v>31</v>
      </c>
      <c r="C5" s="3">
        <f>'2006-07'!$H$2</f>
        <v>308369.5</v>
      </c>
      <c r="D5" s="3">
        <f>'2007-08'!$H$2</f>
        <v>287180.59999999998</v>
      </c>
      <c r="E5" s="3">
        <f>'2008-09'!$H$2</f>
        <v>286904.90000000002</v>
      </c>
      <c r="F5" s="3">
        <f>'2009-10'!$H$2</f>
        <v>250974.4</v>
      </c>
      <c r="G5" s="3">
        <f>'2010-11'!$H$2</f>
        <v>39885.599999999999</v>
      </c>
      <c r="H5" s="3">
        <f>'2011-12'!$H$2</f>
        <v>107941.5</v>
      </c>
      <c r="I5" s="3">
        <f>'2012-13'!$H$2</f>
        <v>166917</v>
      </c>
      <c r="J5" s="3">
        <f>'2013-14'!$H$2</f>
        <v>220898.2</v>
      </c>
      <c r="K5" s="3">
        <f>'2014-15'!$H$2</f>
        <v>294711.2</v>
      </c>
      <c r="L5" s="3">
        <f>'2015-16'!$H$2</f>
        <v>266642.5</v>
      </c>
      <c r="M5" s="3">
        <f>'2016-17'!$H$2</f>
        <v>149842.70000000001</v>
      </c>
      <c r="N5" s="3">
        <f>'2017-18'!$H$2</f>
        <v>321016.5</v>
      </c>
      <c r="O5" s="3">
        <f>'2018-19'!$H$2</f>
        <v>357528.9</v>
      </c>
    </row>
    <row r="6" spans="1:15" x14ac:dyDescent="0.25">
      <c r="A6" s="6"/>
      <c r="C6" s="3"/>
      <c r="D6" s="3"/>
      <c r="E6" s="3"/>
      <c r="F6" s="3"/>
      <c r="G6" s="3"/>
      <c r="H6" s="3"/>
      <c r="I6" s="3"/>
      <c r="J6" s="3"/>
      <c r="K6" s="3"/>
      <c r="L6" s="3"/>
      <c r="M6" s="3"/>
      <c r="N6" s="3"/>
      <c r="O6" s="3"/>
    </row>
    <row r="7" spans="1:15" x14ac:dyDescent="0.25">
      <c r="A7" s="6" t="s">
        <v>33</v>
      </c>
      <c r="B7" t="s">
        <v>30</v>
      </c>
      <c r="C7" s="4">
        <f>'2006-07'!$F$10</f>
        <v>0.9</v>
      </c>
      <c r="D7" s="4">
        <f>'2007-08'!$F$10</f>
        <v>0.8</v>
      </c>
      <c r="E7" s="4">
        <f>'2008-09'!$F$10</f>
        <v>0.7</v>
      </c>
      <c r="F7" s="4">
        <f>'2009-10'!$F$10</f>
        <v>0.6</v>
      </c>
      <c r="G7" s="4">
        <f>'2010-11'!$F$10</f>
        <v>0.5</v>
      </c>
      <c r="H7" s="4">
        <f>'2011-12'!$F$10</f>
        <v>0.4</v>
      </c>
      <c r="I7" s="4">
        <f>'2012-13'!$F$10</f>
        <v>0.3</v>
      </c>
      <c r="J7" s="4">
        <f>'2013-14'!$F$10</f>
        <v>0.2</v>
      </c>
      <c r="K7" s="4">
        <f>'2014-15'!$F$10</f>
        <v>0.1</v>
      </c>
      <c r="L7" s="4">
        <f>'2015-16'!$F$10</f>
        <v>0</v>
      </c>
      <c r="M7" s="4">
        <f>'2016-17'!$F$10</f>
        <v>0</v>
      </c>
      <c r="N7" s="4">
        <f>'2017-18'!$F$10</f>
        <v>0</v>
      </c>
      <c r="O7" s="4">
        <f>'2018-19'!$F$10</f>
        <v>0</v>
      </c>
    </row>
    <row r="8" spans="1:15" x14ac:dyDescent="0.25">
      <c r="A8" s="6"/>
      <c r="B8" t="s">
        <v>34</v>
      </c>
      <c r="C8" s="3">
        <f>'2006-07'!$G$10</f>
        <v>37076.400000000001</v>
      </c>
      <c r="D8" s="3">
        <f>'2007-08'!$G$10</f>
        <v>32956.800000000003</v>
      </c>
      <c r="E8" s="3">
        <f>'2008-09'!$G$10</f>
        <v>28837.200000000001</v>
      </c>
      <c r="F8" s="3">
        <f>'2009-10'!$G$10</f>
        <v>24717.599999999999</v>
      </c>
      <c r="G8" s="3">
        <f>'2010-11'!$G$10</f>
        <v>20598</v>
      </c>
      <c r="H8" s="3">
        <f>'2011-12'!$G$10</f>
        <v>16478.400000000001</v>
      </c>
      <c r="I8" s="3">
        <f>'2012-13'!$G$10</f>
        <v>12358.8</v>
      </c>
      <c r="J8" s="3">
        <f>'2013-14'!$G$10</f>
        <v>8239.2000000000007</v>
      </c>
      <c r="K8" s="3">
        <f>'2014-15'!$G$10</f>
        <v>4113.3999999999996</v>
      </c>
      <c r="L8" s="3">
        <f>'2015-16'!$G$10</f>
        <v>0</v>
      </c>
      <c r="M8" s="3">
        <f>'2016-17'!$G$10</f>
        <v>0</v>
      </c>
      <c r="N8" s="3">
        <f>'2017-18'!$G$10</f>
        <v>0</v>
      </c>
      <c r="O8" s="3">
        <f>'2018-19'!$G$10</f>
        <v>0</v>
      </c>
    </row>
    <row r="9" spans="1:15" x14ac:dyDescent="0.25">
      <c r="A9" s="6"/>
      <c r="B9" t="s">
        <v>31</v>
      </c>
      <c r="C9" s="3">
        <f>'2006-07'!$H$10</f>
        <v>35860.5</v>
      </c>
      <c r="D9" s="3">
        <f>'2007-08'!$H$10</f>
        <v>32224.400000000001</v>
      </c>
      <c r="E9" s="3">
        <f>'2008-09'!$H$10</f>
        <v>28442.400000000001</v>
      </c>
      <c r="F9" s="3">
        <f>'2009-10'!$H$10</f>
        <v>23456.799999999999</v>
      </c>
      <c r="G9" s="3">
        <f>'2010-11'!$H$10</f>
        <v>15967</v>
      </c>
      <c r="H9" s="3">
        <f>'2011-12'!$H$10</f>
        <v>14138.8</v>
      </c>
      <c r="I9" s="3">
        <f>'2012-13'!$H$10</f>
        <v>10838.6</v>
      </c>
      <c r="J9" s="3">
        <f>'2013-14'!$H$10</f>
        <v>7598.5</v>
      </c>
      <c r="K9" s="3">
        <f>'2014-15'!$H$10</f>
        <v>3824.8</v>
      </c>
      <c r="L9" s="3">
        <f>'2015-16'!$H$10</f>
        <v>0</v>
      </c>
      <c r="M9" s="3">
        <f>'2016-17'!$H$10</f>
        <v>0</v>
      </c>
      <c r="N9" s="3">
        <f>'2017-18'!$H$10</f>
        <v>0</v>
      </c>
      <c r="O9" s="3">
        <f>'2018-19'!$H$10</f>
        <v>0</v>
      </c>
    </row>
    <row r="10" spans="1:15" x14ac:dyDescent="0.25">
      <c r="A10" s="6"/>
    </row>
    <row r="11" spans="1:15" x14ac:dyDescent="0.25">
      <c r="A11" s="6" t="s">
        <v>37</v>
      </c>
      <c r="B11" t="s">
        <v>31</v>
      </c>
      <c r="C11" s="3">
        <f>C5+C9</f>
        <v>344230</v>
      </c>
      <c r="D11" s="3">
        <f t="shared" ref="D11:O11" si="0">D5+D9</f>
        <v>319405</v>
      </c>
      <c r="E11" s="3">
        <f t="shared" si="0"/>
        <v>315347.30000000005</v>
      </c>
      <c r="F11" s="3">
        <f t="shared" si="0"/>
        <v>274431.2</v>
      </c>
      <c r="G11" s="3">
        <f t="shared" si="0"/>
        <v>55852.6</v>
      </c>
      <c r="H11" s="3">
        <f t="shared" si="0"/>
        <v>122080.3</v>
      </c>
      <c r="I11" s="3">
        <f t="shared" si="0"/>
        <v>177755.6</v>
      </c>
      <c r="J11" s="3">
        <f t="shared" si="0"/>
        <v>228496.7</v>
      </c>
      <c r="K11" s="3">
        <f t="shared" si="0"/>
        <v>298536</v>
      </c>
      <c r="L11" s="3">
        <f t="shared" si="0"/>
        <v>266642.5</v>
      </c>
      <c r="M11" s="3">
        <f t="shared" si="0"/>
        <v>149842.70000000001</v>
      </c>
      <c r="N11" s="3">
        <f t="shared" si="0"/>
        <v>321016.5</v>
      </c>
      <c r="O11" s="3">
        <f t="shared" si="0"/>
        <v>357528.9</v>
      </c>
    </row>
    <row r="12" spans="1:15" x14ac:dyDescent="0.25">
      <c r="A12" s="6"/>
      <c r="B12" t="s">
        <v>38</v>
      </c>
      <c r="C12" s="4">
        <f>C11/C2</f>
        <v>1.8842610585318058</v>
      </c>
      <c r="D12" s="4">
        <f t="shared" ref="D12:O12" si="1">D11/D2</f>
        <v>1.6934680027570119</v>
      </c>
      <c r="E12" s="4">
        <f t="shared" si="1"/>
        <v>1.5599822902032177</v>
      </c>
      <c r="F12" s="4">
        <f t="shared" si="1"/>
        <v>1.2946638927023038</v>
      </c>
      <c r="G12" s="4">
        <f t="shared" si="1"/>
        <v>0.2267766729330177</v>
      </c>
      <c r="H12" s="4">
        <f t="shared" si="1"/>
        <v>0.4871773076815637</v>
      </c>
      <c r="I12" s="4">
        <f t="shared" si="1"/>
        <v>0.7085086114465875</v>
      </c>
      <c r="J12" s="4">
        <f t="shared" si="1"/>
        <v>0.88966340257363685</v>
      </c>
      <c r="K12" s="4">
        <f t="shared" si="1"/>
        <v>1.1591830395278404</v>
      </c>
      <c r="L12" s="4">
        <f t="shared" si="1"/>
        <v>1.015440538029156</v>
      </c>
      <c r="M12" s="4">
        <f t="shared" si="1"/>
        <v>0.55770987252256443</v>
      </c>
      <c r="N12" s="4">
        <f t="shared" si="1"/>
        <v>1.1883250290587912</v>
      </c>
      <c r="O12" s="4">
        <f t="shared" si="1"/>
        <v>1.310469715018785</v>
      </c>
    </row>
    <row r="13" spans="1:15" x14ac:dyDescent="0.25">
      <c r="A13" s="6"/>
      <c r="B13" t="s">
        <v>34</v>
      </c>
      <c r="C13" s="3">
        <f>C4+C8</f>
        <v>304863.40000000002</v>
      </c>
      <c r="D13" s="3">
        <f t="shared" ref="D13:O13" si="2">D4+D8</f>
        <v>300743.8</v>
      </c>
      <c r="E13" s="3">
        <f t="shared" si="2"/>
        <v>296644.2</v>
      </c>
      <c r="F13" s="3">
        <f t="shared" si="2"/>
        <v>292494.59999999998</v>
      </c>
      <c r="G13" s="3">
        <f t="shared" si="2"/>
        <v>288384.3</v>
      </c>
      <c r="H13" s="3">
        <f t="shared" si="2"/>
        <v>284255.40000000002</v>
      </c>
      <c r="I13" s="3">
        <f t="shared" si="2"/>
        <v>280135.8</v>
      </c>
      <c r="J13" s="3">
        <f t="shared" si="2"/>
        <v>276016.2</v>
      </c>
      <c r="K13" s="3">
        <f t="shared" si="2"/>
        <v>271890.40000000002</v>
      </c>
      <c r="L13" s="3">
        <f t="shared" si="2"/>
        <v>267777</v>
      </c>
      <c r="M13" s="3">
        <f t="shared" si="2"/>
        <v>272825</v>
      </c>
      <c r="N13" s="3">
        <f t="shared" si="2"/>
        <v>272825</v>
      </c>
      <c r="O13" s="3">
        <f t="shared" si="2"/>
        <v>272825</v>
      </c>
    </row>
    <row r="14" spans="1:15" x14ac:dyDescent="0.25">
      <c r="A14" s="6"/>
      <c r="B14" t="s">
        <v>38</v>
      </c>
      <c r="C14" s="4">
        <f>C13/C2</f>
        <v>1.6687744612369793</v>
      </c>
      <c r="D14" s="4">
        <f t="shared" ref="D14:O14" si="3">D13/D2</f>
        <v>1.5945273315306716</v>
      </c>
      <c r="E14" s="4">
        <f t="shared" si="3"/>
        <v>1.4674604745038289</v>
      </c>
      <c r="F14" s="4">
        <f t="shared" si="3"/>
        <v>1.3798802666402479</v>
      </c>
      <c r="G14" s="4">
        <f t="shared" si="3"/>
        <v>1.1709183114146389</v>
      </c>
      <c r="H14" s="4">
        <f t="shared" si="3"/>
        <v>1.134358127117528</v>
      </c>
      <c r="I14" s="4">
        <f t="shared" si="3"/>
        <v>1.1165815685946263</v>
      </c>
      <c r="J14" s="4">
        <f t="shared" si="3"/>
        <v>1.0746829676640646</v>
      </c>
      <c r="K14" s="4">
        <f t="shared" si="3"/>
        <v>1.0557210530403045</v>
      </c>
      <c r="L14" s="4">
        <f t="shared" si="3"/>
        <v>1.0197609944094932</v>
      </c>
      <c r="M14" s="4">
        <f t="shared" si="3"/>
        <v>1.015446171024472</v>
      </c>
      <c r="N14" s="4">
        <f t="shared" si="3"/>
        <v>1.009931813638753</v>
      </c>
      <c r="O14" s="4">
        <f t="shared" si="3"/>
        <v>1</v>
      </c>
    </row>
    <row r="15" spans="1:15" x14ac:dyDescent="0.25">
      <c r="A15" s="6"/>
      <c r="B15" t="s">
        <v>46</v>
      </c>
      <c r="C15" s="4"/>
      <c r="D15" s="4"/>
      <c r="E15" s="3">
        <f>(SUM(C11:E11)/3)</f>
        <v>326327.43333333335</v>
      </c>
      <c r="F15" s="3">
        <f t="shared" ref="F15:O15" si="4">(SUM(D11:F11)/3)</f>
        <v>303061.16666666669</v>
      </c>
      <c r="G15" s="3">
        <f t="shared" si="4"/>
        <v>215210.36666666667</v>
      </c>
      <c r="H15" s="3">
        <f t="shared" si="4"/>
        <v>150788.03333333333</v>
      </c>
      <c r="I15" s="3">
        <f t="shared" si="4"/>
        <v>118562.83333333333</v>
      </c>
      <c r="J15" s="3">
        <f t="shared" si="4"/>
        <v>176110.8666666667</v>
      </c>
      <c r="K15" s="3">
        <f t="shared" si="4"/>
        <v>234929.43333333335</v>
      </c>
      <c r="L15" s="3">
        <f t="shared" si="4"/>
        <v>264558.39999999997</v>
      </c>
      <c r="M15" s="3">
        <f t="shared" si="4"/>
        <v>238340.4</v>
      </c>
      <c r="N15" s="3">
        <f t="shared" si="4"/>
        <v>245833.9</v>
      </c>
      <c r="O15" s="3">
        <f t="shared" si="4"/>
        <v>276129.3666666667</v>
      </c>
    </row>
    <row r="16" spans="1:15" x14ac:dyDescent="0.25">
      <c r="A16" s="6"/>
      <c r="B16" t="s">
        <v>47</v>
      </c>
      <c r="C16" s="4"/>
      <c r="D16" s="4"/>
      <c r="E16" s="3">
        <f>(SUM(C11:E11)/3)-($B$24*1.05)</f>
        <v>42827.433333333349</v>
      </c>
      <c r="F16" s="3">
        <f t="shared" ref="F16:O16" si="5">(SUM(D11:F11)/3)-($B$24*1.05)</f>
        <v>19561.166666666686</v>
      </c>
      <c r="G16" s="3">
        <f t="shared" si="5"/>
        <v>-68289.633333333331</v>
      </c>
      <c r="H16" s="3">
        <f t="shared" si="5"/>
        <v>-132711.96666666667</v>
      </c>
      <c r="I16" s="3">
        <f t="shared" si="5"/>
        <v>-164937.16666666669</v>
      </c>
      <c r="J16" s="3">
        <f t="shared" si="5"/>
        <v>-107389.1333333333</v>
      </c>
      <c r="K16" s="3">
        <f t="shared" si="5"/>
        <v>-48570.566666666651</v>
      </c>
      <c r="L16" s="3">
        <f t="shared" si="5"/>
        <v>-18941.600000000035</v>
      </c>
      <c r="M16" s="3">
        <f t="shared" si="5"/>
        <v>-45159.600000000006</v>
      </c>
      <c r="N16" s="3">
        <f t="shared" si="5"/>
        <v>-37666.100000000006</v>
      </c>
      <c r="O16" s="3">
        <f t="shared" si="5"/>
        <v>-7370.6333333333023</v>
      </c>
    </row>
    <row r="17" spans="1:15" x14ac:dyDescent="0.25">
      <c r="A17" s="6"/>
    </row>
    <row r="18" spans="1:15" x14ac:dyDescent="0.25">
      <c r="A18" s="6" t="s">
        <v>41</v>
      </c>
      <c r="B18" t="s">
        <v>39</v>
      </c>
      <c r="C18" s="3">
        <f>C13-C11</f>
        <v>-39366.599999999977</v>
      </c>
      <c r="D18" s="3">
        <f>D13-D11</f>
        <v>-18661.200000000012</v>
      </c>
      <c r="E18" s="3">
        <f t="shared" ref="E18:O18" si="6">E13-E11</f>
        <v>-18703.100000000035</v>
      </c>
      <c r="F18" s="3">
        <f t="shared" si="6"/>
        <v>18063.399999999965</v>
      </c>
      <c r="G18" s="3">
        <f t="shared" si="6"/>
        <v>232531.69999999998</v>
      </c>
      <c r="H18" s="3">
        <f t="shared" si="6"/>
        <v>162175.10000000003</v>
      </c>
      <c r="I18" s="3">
        <f t="shared" si="6"/>
        <v>102380.19999999998</v>
      </c>
      <c r="J18" s="3">
        <f t="shared" si="6"/>
        <v>47519.5</v>
      </c>
      <c r="K18" s="3">
        <f t="shared" si="6"/>
        <v>-26645.599999999977</v>
      </c>
      <c r="L18" s="3">
        <f t="shared" si="6"/>
        <v>1134.5</v>
      </c>
      <c r="M18" s="3">
        <f t="shared" si="6"/>
        <v>122982.29999999999</v>
      </c>
      <c r="N18" s="3">
        <f t="shared" si="6"/>
        <v>-48191.5</v>
      </c>
      <c r="O18" s="3">
        <f t="shared" si="6"/>
        <v>-84703.900000000023</v>
      </c>
    </row>
    <row r="19" spans="1:15" x14ac:dyDescent="0.25">
      <c r="A19" s="6"/>
      <c r="B19" t="s">
        <v>40</v>
      </c>
      <c r="C19" s="3">
        <f>C18</f>
        <v>-39366.599999999977</v>
      </c>
      <c r="D19" s="3">
        <f>D18+C19</f>
        <v>-58027.799999999988</v>
      </c>
      <c r="E19" s="3">
        <f t="shared" ref="E19:N19" si="7">E18+D19</f>
        <v>-76730.900000000023</v>
      </c>
      <c r="F19" s="3">
        <f t="shared" si="7"/>
        <v>-58667.500000000058</v>
      </c>
      <c r="G19" s="3">
        <f t="shared" si="7"/>
        <v>173864.19999999992</v>
      </c>
      <c r="H19" s="3">
        <f t="shared" si="7"/>
        <v>336039.29999999993</v>
      </c>
      <c r="I19" s="3">
        <f t="shared" si="7"/>
        <v>438419.49999999988</v>
      </c>
      <c r="J19" s="3">
        <f t="shared" si="7"/>
        <v>485938.99999999988</v>
      </c>
      <c r="K19" s="3">
        <f t="shared" si="7"/>
        <v>459293.39999999991</v>
      </c>
      <c r="L19" s="3">
        <f t="shared" si="7"/>
        <v>460427.89999999991</v>
      </c>
      <c r="M19" s="3">
        <f t="shared" si="7"/>
        <v>583410.19999999995</v>
      </c>
      <c r="N19" s="3">
        <f t="shared" si="7"/>
        <v>535218.69999999995</v>
      </c>
      <c r="O19" s="3">
        <f>O18+N19</f>
        <v>450514.79999999993</v>
      </c>
    </row>
    <row r="20" spans="1:15" x14ac:dyDescent="0.25">
      <c r="A20" s="6"/>
    </row>
    <row r="21" spans="1:15" x14ac:dyDescent="0.25">
      <c r="A21" s="6" t="s">
        <v>44</v>
      </c>
      <c r="B21" t="s">
        <v>43</v>
      </c>
      <c r="I21" s="3">
        <v>252000</v>
      </c>
      <c r="J21" s="3">
        <v>260700</v>
      </c>
      <c r="K21" s="3">
        <v>242800</v>
      </c>
      <c r="L21" s="3">
        <v>229200</v>
      </c>
    </row>
    <row r="22" spans="1:15" x14ac:dyDescent="0.25">
      <c r="B22" t="s">
        <v>31</v>
      </c>
      <c r="I22" s="3">
        <v>179580</v>
      </c>
      <c r="J22" s="3">
        <v>230250</v>
      </c>
      <c r="K22" s="3">
        <v>300310</v>
      </c>
      <c r="L22" s="3">
        <v>268450</v>
      </c>
    </row>
    <row r="24" spans="1:15" x14ac:dyDescent="0.25">
      <c r="A24" t="s">
        <v>48</v>
      </c>
      <c r="B24" s="3">
        <v>270000</v>
      </c>
      <c r="C24" t="s">
        <v>49</v>
      </c>
    </row>
    <row r="26" spans="1:15" ht="76.5" customHeight="1" x14ac:dyDescent="0.25">
      <c r="A26" s="7" t="s">
        <v>45</v>
      </c>
      <c r="B26" s="7"/>
      <c r="C26" s="7"/>
      <c r="D26" s="7"/>
      <c r="E26" s="7"/>
      <c r="F26" s="7"/>
      <c r="G26" s="7"/>
      <c r="H26" s="7"/>
      <c r="I26" s="7"/>
      <c r="J26" s="7"/>
      <c r="K26" s="7"/>
      <c r="L26" s="7"/>
      <c r="M26" s="7"/>
      <c r="N26" s="7"/>
    </row>
  </sheetData>
  <mergeCells count="1">
    <mergeCell ref="A26:N26"/>
  </mergeCells>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257540</v>
      </c>
      <c r="D2" s="2" t="s">
        <v>9</v>
      </c>
      <c r="E2" s="2">
        <v>1</v>
      </c>
      <c r="F2" s="2">
        <v>1</v>
      </c>
      <c r="G2" s="2">
        <v>267777</v>
      </c>
      <c r="H2" s="2">
        <v>294711.2</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0</v>
      </c>
      <c r="F4" s="2">
        <v>0</v>
      </c>
      <c r="G4" s="2">
        <v>0</v>
      </c>
      <c r="H4" s="2">
        <v>0</v>
      </c>
    </row>
    <row r="5" spans="1:8" x14ac:dyDescent="0.25">
      <c r="A5" s="2" t="s">
        <v>13</v>
      </c>
      <c r="B5" s="2">
        <v>2</v>
      </c>
      <c r="C5" s="2">
        <v>23</v>
      </c>
      <c r="D5" s="2" t="s">
        <v>12</v>
      </c>
      <c r="E5" s="2">
        <v>1</v>
      </c>
      <c r="F5" s="2">
        <v>100</v>
      </c>
      <c r="G5" s="2">
        <v>23</v>
      </c>
      <c r="H5" s="2">
        <v>3</v>
      </c>
    </row>
    <row r="6" spans="1:8" x14ac:dyDescent="0.25">
      <c r="A6" s="2" t="s">
        <v>14</v>
      </c>
      <c r="B6" s="2">
        <v>1</v>
      </c>
      <c r="C6" s="2">
        <v>20</v>
      </c>
      <c r="D6" s="2" t="s">
        <v>12</v>
      </c>
      <c r="E6" s="2">
        <v>1</v>
      </c>
      <c r="F6" s="2">
        <v>100</v>
      </c>
      <c r="G6" s="2">
        <v>20</v>
      </c>
      <c r="H6" s="2">
        <v>4.0999999999999996</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781</v>
      </c>
    </row>
    <row r="10" spans="1:8" x14ac:dyDescent="0.25">
      <c r="A10" s="2" t="s">
        <v>18</v>
      </c>
      <c r="B10" s="2">
        <v>0</v>
      </c>
      <c r="C10" s="2">
        <v>0</v>
      </c>
      <c r="D10" s="2" t="s">
        <v>9</v>
      </c>
      <c r="E10" s="2">
        <v>1</v>
      </c>
      <c r="F10" s="2">
        <v>0.1</v>
      </c>
      <c r="G10" s="2">
        <v>4113.3999999999996</v>
      </c>
      <c r="H10" s="2">
        <v>3824.8</v>
      </c>
    </row>
    <row r="12" spans="1:8" x14ac:dyDescent="0.25">
      <c r="A12" s="2" t="s">
        <v>28</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262588</v>
      </c>
      <c r="D2" s="2" t="s">
        <v>9</v>
      </c>
      <c r="E2" s="2">
        <v>1</v>
      </c>
      <c r="F2" s="2">
        <v>1</v>
      </c>
      <c r="G2" s="2">
        <v>267777</v>
      </c>
      <c r="H2" s="2">
        <v>266642.5</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23</v>
      </c>
      <c r="D5" s="2" t="s">
        <v>12</v>
      </c>
      <c r="E5" s="2">
        <v>1</v>
      </c>
      <c r="F5" s="2">
        <v>100</v>
      </c>
      <c r="G5" s="2">
        <v>23</v>
      </c>
      <c r="H5" s="2">
        <v>6</v>
      </c>
    </row>
    <row r="6" spans="1:8" x14ac:dyDescent="0.25">
      <c r="A6" s="2" t="s">
        <v>14</v>
      </c>
      <c r="B6" s="2">
        <v>1</v>
      </c>
      <c r="C6" s="2">
        <v>20</v>
      </c>
      <c r="D6" s="2" t="s">
        <v>12</v>
      </c>
      <c r="E6" s="2">
        <v>1</v>
      </c>
      <c r="F6" s="2">
        <v>100</v>
      </c>
      <c r="G6" s="2">
        <v>20</v>
      </c>
      <c r="H6" s="2">
        <v>5.6</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746.4</v>
      </c>
    </row>
    <row r="10" spans="1:8" x14ac:dyDescent="0.25">
      <c r="A10" s="2" t="s">
        <v>18</v>
      </c>
      <c r="B10" s="2">
        <v>0</v>
      </c>
      <c r="C10" s="2">
        <v>0</v>
      </c>
      <c r="D10" s="2" t="s">
        <v>9</v>
      </c>
      <c r="E10" s="2">
        <v>1</v>
      </c>
      <c r="F10" s="2">
        <v>0</v>
      </c>
      <c r="G10" s="2">
        <v>0</v>
      </c>
      <c r="H10" s="2">
        <v>0</v>
      </c>
    </row>
    <row r="12" spans="1:8" x14ac:dyDescent="0.25">
      <c r="A12" s="2" t="s">
        <v>36</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268675</v>
      </c>
      <c r="D2" s="2" t="s">
        <v>9</v>
      </c>
      <c r="E2" s="2">
        <v>1</v>
      </c>
      <c r="F2" s="2">
        <v>1</v>
      </c>
      <c r="G2" s="2">
        <v>272825</v>
      </c>
      <c r="H2" s="2">
        <v>149842.70000000001</v>
      </c>
    </row>
    <row r="3" spans="1:8" x14ac:dyDescent="0.25">
      <c r="A3" s="2" t="s">
        <v>10</v>
      </c>
      <c r="B3" s="2">
        <v>0</v>
      </c>
      <c r="C3" s="2">
        <v>0</v>
      </c>
      <c r="D3" s="2" t="s">
        <v>9</v>
      </c>
      <c r="E3" s="2">
        <v>1</v>
      </c>
      <c r="F3" s="2">
        <v>1</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23</v>
      </c>
      <c r="D5" s="2" t="s">
        <v>12</v>
      </c>
      <c r="E5" s="2">
        <v>1</v>
      </c>
      <c r="F5" s="2">
        <v>100</v>
      </c>
      <c r="G5" s="2">
        <v>23</v>
      </c>
      <c r="H5" s="2">
        <v>5</v>
      </c>
    </row>
    <row r="6" spans="1:8" x14ac:dyDescent="0.25">
      <c r="A6" s="2" t="s">
        <v>14</v>
      </c>
      <c r="B6" s="2">
        <v>1</v>
      </c>
      <c r="C6" s="2">
        <v>20</v>
      </c>
      <c r="D6" s="2" t="s">
        <v>12</v>
      </c>
      <c r="E6" s="2">
        <v>1</v>
      </c>
      <c r="F6" s="2">
        <v>100</v>
      </c>
      <c r="G6" s="2">
        <v>20</v>
      </c>
      <c r="H6" s="2">
        <v>4.5</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605.9</v>
      </c>
    </row>
    <row r="10" spans="1:8" x14ac:dyDescent="0.25">
      <c r="A10" s="2" t="s">
        <v>18</v>
      </c>
      <c r="B10" s="2">
        <v>0</v>
      </c>
      <c r="C10" s="2">
        <v>0</v>
      </c>
      <c r="D10" s="2" t="s">
        <v>9</v>
      </c>
      <c r="E10" s="2">
        <v>1</v>
      </c>
      <c r="F10" s="2">
        <v>0</v>
      </c>
      <c r="G10" s="2">
        <v>0</v>
      </c>
      <c r="H10" s="2">
        <v>0</v>
      </c>
    </row>
    <row r="12" spans="1:8" x14ac:dyDescent="0.25">
      <c r="A12" s="2" t="s">
        <v>29</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270142</v>
      </c>
      <c r="D2" s="2" t="s">
        <v>9</v>
      </c>
      <c r="E2" s="2">
        <v>1</v>
      </c>
      <c r="F2" s="2">
        <v>1</v>
      </c>
      <c r="G2" s="2">
        <v>272825</v>
      </c>
      <c r="H2" s="2">
        <v>321016.5</v>
      </c>
    </row>
    <row r="3" spans="1:8" x14ac:dyDescent="0.25">
      <c r="A3" s="2" t="s">
        <v>10</v>
      </c>
      <c r="B3" s="2">
        <v>0</v>
      </c>
      <c r="C3" s="2">
        <v>0</v>
      </c>
      <c r="D3" s="2" t="s">
        <v>9</v>
      </c>
      <c r="E3" s="2">
        <v>1</v>
      </c>
      <c r="F3" s="2">
        <v>1</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23</v>
      </c>
      <c r="D5" s="2" t="s">
        <v>12</v>
      </c>
      <c r="E5" s="2">
        <v>1</v>
      </c>
      <c r="F5" s="2">
        <v>100</v>
      </c>
      <c r="G5" s="2">
        <v>23</v>
      </c>
      <c r="H5" s="2">
        <v>8</v>
      </c>
    </row>
    <row r="6" spans="1:8" x14ac:dyDescent="0.25">
      <c r="A6" s="2" t="s">
        <v>14</v>
      </c>
      <c r="B6" s="2">
        <v>1</v>
      </c>
      <c r="C6" s="2">
        <v>20</v>
      </c>
      <c r="D6" s="2" t="s">
        <v>12</v>
      </c>
      <c r="E6" s="2">
        <v>1</v>
      </c>
      <c r="F6" s="2">
        <v>100</v>
      </c>
      <c r="G6" s="2">
        <v>20</v>
      </c>
      <c r="H6" s="2">
        <v>6.3</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324</v>
      </c>
    </row>
    <row r="9" spans="1:8" x14ac:dyDescent="0.25">
      <c r="A9" s="2" t="s">
        <v>17</v>
      </c>
      <c r="B9" s="2">
        <v>3</v>
      </c>
      <c r="C9" s="2">
        <v>2210</v>
      </c>
      <c r="D9" s="2" t="s">
        <v>12</v>
      </c>
      <c r="E9" s="2">
        <v>1</v>
      </c>
      <c r="F9" s="2">
        <v>100</v>
      </c>
      <c r="G9" s="2">
        <v>2210</v>
      </c>
      <c r="H9" s="2">
        <v>764.9</v>
      </c>
    </row>
    <row r="10" spans="1:8" x14ac:dyDescent="0.25">
      <c r="A10" s="2" t="s">
        <v>18</v>
      </c>
      <c r="B10" s="2">
        <v>0</v>
      </c>
      <c r="C10" s="2">
        <v>0</v>
      </c>
      <c r="D10" s="2" t="s">
        <v>9</v>
      </c>
      <c r="E10" s="2">
        <v>1</v>
      </c>
      <c r="F10" s="2">
        <v>0</v>
      </c>
      <c r="G10" s="2">
        <v>0</v>
      </c>
      <c r="H10" s="2">
        <v>0</v>
      </c>
    </row>
    <row r="12" spans="1:8" x14ac:dyDescent="0.25">
      <c r="A12" s="2" t="s">
        <v>27</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272825</v>
      </c>
      <c r="D2" s="2" t="s">
        <v>9</v>
      </c>
      <c r="E2" s="2">
        <v>1</v>
      </c>
      <c r="F2" s="2">
        <v>1</v>
      </c>
      <c r="G2" s="2">
        <v>272825</v>
      </c>
      <c r="H2" s="2">
        <v>357528.9</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0</v>
      </c>
      <c r="F4" s="2">
        <v>0</v>
      </c>
      <c r="G4" s="2">
        <v>0</v>
      </c>
      <c r="H4" s="2">
        <v>0</v>
      </c>
    </row>
    <row r="5" spans="1:8" x14ac:dyDescent="0.25">
      <c r="A5" s="2" t="s">
        <v>13</v>
      </c>
      <c r="B5" s="2">
        <v>2</v>
      </c>
      <c r="C5" s="2">
        <v>23</v>
      </c>
      <c r="D5" s="2" t="s">
        <v>12</v>
      </c>
      <c r="E5" s="2">
        <v>1</v>
      </c>
      <c r="F5" s="2">
        <v>1</v>
      </c>
      <c r="G5" s="2">
        <v>23</v>
      </c>
      <c r="H5" s="2">
        <v>0</v>
      </c>
    </row>
    <row r="6" spans="1:8" x14ac:dyDescent="0.25">
      <c r="A6" s="2" t="s">
        <v>14</v>
      </c>
      <c r="B6" s="2">
        <v>1</v>
      </c>
      <c r="C6" s="2">
        <v>20</v>
      </c>
      <c r="D6" s="2" t="s">
        <v>12</v>
      </c>
      <c r="E6" s="2">
        <v>1</v>
      </c>
      <c r="F6" s="2">
        <v>1</v>
      </c>
      <c r="G6" s="2">
        <v>20</v>
      </c>
      <c r="H6" s="2">
        <v>0</v>
      </c>
    </row>
    <row r="7" spans="1:8" x14ac:dyDescent="0.25">
      <c r="A7" s="2" t="s">
        <v>15</v>
      </c>
      <c r="B7" s="2">
        <v>0</v>
      </c>
      <c r="C7" s="2">
        <v>0</v>
      </c>
      <c r="D7" s="2" t="s">
        <v>12</v>
      </c>
      <c r="E7" s="2">
        <v>0</v>
      </c>
      <c r="F7" s="2">
        <v>0</v>
      </c>
      <c r="G7" s="2">
        <v>0</v>
      </c>
      <c r="H7" s="2">
        <v>0</v>
      </c>
    </row>
    <row r="8" spans="1:8" x14ac:dyDescent="0.25">
      <c r="A8" s="2" t="s">
        <v>16</v>
      </c>
      <c r="B8" s="2">
        <v>1</v>
      </c>
      <c r="C8" s="2">
        <v>324</v>
      </c>
      <c r="D8" s="2" t="s">
        <v>12</v>
      </c>
      <c r="E8" s="2">
        <v>1</v>
      </c>
      <c r="F8" s="2">
        <v>100</v>
      </c>
      <c r="G8" s="2">
        <v>324</v>
      </c>
      <c r="H8" s="2">
        <v>324</v>
      </c>
    </row>
    <row r="9" spans="1:8" x14ac:dyDescent="0.25">
      <c r="A9" s="2" t="s">
        <v>17</v>
      </c>
      <c r="B9" s="2">
        <v>3</v>
      </c>
      <c r="C9" s="2">
        <v>2210</v>
      </c>
      <c r="D9" s="2" t="s">
        <v>12</v>
      </c>
      <c r="E9" s="2">
        <v>1</v>
      </c>
      <c r="F9" s="2">
        <v>100</v>
      </c>
      <c r="G9" s="2">
        <v>2210</v>
      </c>
      <c r="H9" s="2">
        <v>704.8</v>
      </c>
    </row>
    <row r="10" spans="1:8" x14ac:dyDescent="0.25">
      <c r="A10" s="2" t="s">
        <v>18</v>
      </c>
      <c r="B10" s="2">
        <v>0</v>
      </c>
      <c r="C10" s="2">
        <v>0</v>
      </c>
      <c r="D10" s="2" t="s">
        <v>9</v>
      </c>
      <c r="E10" s="2">
        <v>0</v>
      </c>
      <c r="F10" s="2">
        <v>0</v>
      </c>
      <c r="G10" s="2">
        <v>0</v>
      </c>
      <c r="H10" s="2">
        <v>0</v>
      </c>
    </row>
    <row r="12" spans="1:8" x14ac:dyDescent="0.25">
      <c r="A12" t="s">
        <v>25</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4" sqref="B14"/>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182687</v>
      </c>
      <c r="D2" s="2" t="s">
        <v>9</v>
      </c>
      <c r="E2" s="2">
        <v>1</v>
      </c>
      <c r="F2" s="2">
        <v>1</v>
      </c>
      <c r="G2" s="2">
        <v>267787</v>
      </c>
      <c r="H2" s="2">
        <v>308369.5</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0</v>
      </c>
      <c r="F4" s="2">
        <v>0</v>
      </c>
      <c r="G4" s="2">
        <v>0</v>
      </c>
      <c r="H4" s="2">
        <v>0</v>
      </c>
    </row>
    <row r="5" spans="1:8" x14ac:dyDescent="0.25">
      <c r="A5" s="2" t="s">
        <v>13</v>
      </c>
      <c r="B5" s="2">
        <v>2</v>
      </c>
      <c r="C5" s="2">
        <v>0</v>
      </c>
      <c r="D5" s="2" t="s">
        <v>12</v>
      </c>
      <c r="E5" s="2">
        <v>0</v>
      </c>
      <c r="F5" s="2">
        <v>0</v>
      </c>
      <c r="G5" s="2">
        <v>0</v>
      </c>
      <c r="H5" s="2">
        <v>0</v>
      </c>
    </row>
    <row r="6" spans="1:8" x14ac:dyDescent="0.25">
      <c r="A6" s="2" t="s">
        <v>14</v>
      </c>
      <c r="B6" s="2">
        <v>1</v>
      </c>
      <c r="C6" s="2">
        <v>0</v>
      </c>
      <c r="D6" s="2" t="s">
        <v>12</v>
      </c>
      <c r="E6" s="2">
        <v>0</v>
      </c>
      <c r="F6" s="2">
        <v>0</v>
      </c>
      <c r="G6" s="2">
        <v>0</v>
      </c>
      <c r="H6" s="2">
        <v>0</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743</v>
      </c>
    </row>
    <row r="10" spans="1:8" x14ac:dyDescent="0.25">
      <c r="A10" s="2" t="s">
        <v>18</v>
      </c>
      <c r="B10" s="2">
        <v>0</v>
      </c>
      <c r="C10" s="2">
        <v>0</v>
      </c>
      <c r="D10" s="2" t="s">
        <v>9</v>
      </c>
      <c r="E10" s="2">
        <v>1</v>
      </c>
      <c r="F10" s="2">
        <v>0.9</v>
      </c>
      <c r="G10" s="2">
        <v>37076.400000000001</v>
      </c>
      <c r="H10" s="2">
        <v>35860.5</v>
      </c>
    </row>
    <row r="12" spans="1:8" x14ac:dyDescent="0.25">
      <c r="A12" s="2" t="s">
        <v>19</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188610</v>
      </c>
      <c r="D2" s="2" t="s">
        <v>9</v>
      </c>
      <c r="E2" s="2">
        <v>1</v>
      </c>
      <c r="F2" s="2">
        <v>1</v>
      </c>
      <c r="G2" s="2">
        <v>267787</v>
      </c>
      <c r="H2" s="2">
        <v>287180.59999999998</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0</v>
      </c>
      <c r="F4" s="2">
        <v>0</v>
      </c>
      <c r="G4" s="2">
        <v>0</v>
      </c>
      <c r="H4" s="2">
        <v>0</v>
      </c>
    </row>
    <row r="5" spans="1:8" x14ac:dyDescent="0.25">
      <c r="A5" s="2" t="s">
        <v>13</v>
      </c>
      <c r="B5" s="2">
        <v>2</v>
      </c>
      <c r="C5" s="2">
        <v>0</v>
      </c>
      <c r="D5" s="2" t="s">
        <v>12</v>
      </c>
      <c r="E5" s="2">
        <v>0</v>
      </c>
      <c r="F5" s="2">
        <v>0</v>
      </c>
      <c r="G5" s="2">
        <v>0</v>
      </c>
      <c r="H5" s="2">
        <v>0</v>
      </c>
    </row>
    <row r="6" spans="1:8" x14ac:dyDescent="0.25">
      <c r="A6" s="2" t="s">
        <v>14</v>
      </c>
      <c r="B6" s="2">
        <v>1</v>
      </c>
      <c r="C6" s="2">
        <v>0</v>
      </c>
      <c r="D6" s="2" t="s">
        <v>12</v>
      </c>
      <c r="E6" s="2">
        <v>0</v>
      </c>
      <c r="F6" s="2">
        <v>0</v>
      </c>
      <c r="G6" s="2">
        <v>0</v>
      </c>
      <c r="H6" s="2">
        <v>0</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210</v>
      </c>
    </row>
    <row r="9" spans="1:8" x14ac:dyDescent="0.25">
      <c r="A9" s="2" t="s">
        <v>17</v>
      </c>
      <c r="B9" s="2">
        <v>3</v>
      </c>
      <c r="C9" s="2">
        <v>2210</v>
      </c>
      <c r="D9" s="2" t="s">
        <v>12</v>
      </c>
      <c r="E9" s="2">
        <v>1</v>
      </c>
      <c r="F9" s="2">
        <v>100</v>
      </c>
      <c r="G9" s="2">
        <v>2210</v>
      </c>
      <c r="H9" s="2">
        <v>743</v>
      </c>
    </row>
    <row r="10" spans="1:8" x14ac:dyDescent="0.25">
      <c r="A10" s="2" t="s">
        <v>18</v>
      </c>
      <c r="B10" s="2">
        <v>0</v>
      </c>
      <c r="C10" s="2">
        <v>0</v>
      </c>
      <c r="D10" s="2" t="s">
        <v>9</v>
      </c>
      <c r="E10" s="2">
        <v>1</v>
      </c>
      <c r="F10" s="2">
        <v>0.8</v>
      </c>
      <c r="G10" s="2">
        <v>32956.800000000003</v>
      </c>
      <c r="H10" s="2">
        <v>32224.400000000001</v>
      </c>
    </row>
    <row r="12" spans="1:8" x14ac:dyDescent="0.25">
      <c r="A12" s="2" t="s">
        <v>20</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202148</v>
      </c>
      <c r="D2" s="2" t="s">
        <v>9</v>
      </c>
      <c r="E2" s="2">
        <v>1</v>
      </c>
      <c r="F2" s="2">
        <v>1</v>
      </c>
      <c r="G2" s="2">
        <v>267807</v>
      </c>
      <c r="H2" s="2">
        <v>286904.90000000002</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0</v>
      </c>
      <c r="D5" s="2" t="s">
        <v>12</v>
      </c>
      <c r="E5" s="2">
        <v>0</v>
      </c>
      <c r="F5" s="2">
        <v>0</v>
      </c>
      <c r="G5" s="2">
        <v>0</v>
      </c>
      <c r="H5" s="2">
        <v>0</v>
      </c>
    </row>
    <row r="6" spans="1:8" x14ac:dyDescent="0.25">
      <c r="A6" s="2" t="s">
        <v>14</v>
      </c>
      <c r="B6" s="2">
        <v>1</v>
      </c>
      <c r="C6" s="2">
        <v>0</v>
      </c>
      <c r="D6" s="2" t="s">
        <v>12</v>
      </c>
      <c r="E6" s="2">
        <v>0</v>
      </c>
      <c r="F6" s="2">
        <v>0</v>
      </c>
      <c r="G6" s="2">
        <v>0</v>
      </c>
      <c r="H6" s="2">
        <v>0</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110</v>
      </c>
    </row>
    <row r="9" spans="1:8" x14ac:dyDescent="0.25">
      <c r="A9" s="2" t="s">
        <v>17</v>
      </c>
      <c r="B9" s="2">
        <v>3</v>
      </c>
      <c r="C9" s="2">
        <v>2210</v>
      </c>
      <c r="D9" s="2" t="s">
        <v>12</v>
      </c>
      <c r="E9" s="2">
        <v>1</v>
      </c>
      <c r="F9" s="2">
        <v>100</v>
      </c>
      <c r="G9" s="2">
        <v>2210</v>
      </c>
      <c r="H9" s="2">
        <v>807</v>
      </c>
    </row>
    <row r="10" spans="1:8" x14ac:dyDescent="0.25">
      <c r="A10" s="2" t="s">
        <v>18</v>
      </c>
      <c r="B10" s="2">
        <v>0</v>
      </c>
      <c r="C10" s="2">
        <v>0</v>
      </c>
      <c r="D10" s="2" t="s">
        <v>9</v>
      </c>
      <c r="E10" s="2">
        <v>1</v>
      </c>
      <c r="F10" s="2">
        <v>0.7</v>
      </c>
      <c r="G10" s="2">
        <v>28837.200000000001</v>
      </c>
      <c r="H10" s="2">
        <v>28442.400000000001</v>
      </c>
    </row>
    <row r="12" spans="1:8" x14ac:dyDescent="0.25">
      <c r="A12" s="2" t="s">
        <v>21</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211971</v>
      </c>
      <c r="D2" s="2" t="s">
        <v>9</v>
      </c>
      <c r="E2" s="2">
        <v>1</v>
      </c>
      <c r="F2" s="2">
        <v>1</v>
      </c>
      <c r="G2" s="2">
        <v>267777</v>
      </c>
      <c r="H2" s="2">
        <v>250974.4</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0</v>
      </c>
      <c r="D5" s="2" t="s">
        <v>12</v>
      </c>
      <c r="E5" s="2">
        <v>0</v>
      </c>
      <c r="F5" s="2">
        <v>0</v>
      </c>
      <c r="G5" s="2">
        <v>0</v>
      </c>
      <c r="H5" s="2">
        <v>0</v>
      </c>
    </row>
    <row r="6" spans="1:8" x14ac:dyDescent="0.25">
      <c r="A6" s="2" t="s">
        <v>14</v>
      </c>
      <c r="B6" s="2">
        <v>1</v>
      </c>
      <c r="C6" s="2">
        <v>20</v>
      </c>
      <c r="D6" s="2" t="s">
        <v>12</v>
      </c>
      <c r="E6" s="2">
        <v>1</v>
      </c>
      <c r="F6" s="2">
        <v>100</v>
      </c>
      <c r="G6" s="2">
        <v>0</v>
      </c>
      <c r="H6" s="2">
        <v>6.7</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108</v>
      </c>
    </row>
    <row r="9" spans="1:8" x14ac:dyDescent="0.25">
      <c r="A9" s="2" t="s">
        <v>17</v>
      </c>
      <c r="B9" s="2">
        <v>3</v>
      </c>
      <c r="C9" s="2">
        <v>2210</v>
      </c>
      <c r="D9" s="2" t="s">
        <v>12</v>
      </c>
      <c r="E9" s="2">
        <v>1</v>
      </c>
      <c r="F9" s="2">
        <v>100</v>
      </c>
      <c r="G9" s="2">
        <v>2210</v>
      </c>
      <c r="H9" s="2">
        <v>726</v>
      </c>
    </row>
    <row r="10" spans="1:8" x14ac:dyDescent="0.25">
      <c r="A10" s="2" t="s">
        <v>18</v>
      </c>
      <c r="B10" s="2">
        <v>0</v>
      </c>
      <c r="C10" s="2">
        <v>0</v>
      </c>
      <c r="D10" s="2" t="s">
        <v>9</v>
      </c>
      <c r="E10" s="2">
        <v>1</v>
      </c>
      <c r="F10" s="2">
        <v>0.6</v>
      </c>
      <c r="G10" s="2">
        <v>24717.599999999999</v>
      </c>
      <c r="H10" s="2">
        <v>23456.799999999999</v>
      </c>
    </row>
    <row r="12" spans="1:8" x14ac:dyDescent="0.25">
      <c r="A12" s="2" t="s">
        <v>22</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246289</v>
      </c>
      <c r="D2" s="2" t="s">
        <v>9</v>
      </c>
      <c r="E2" s="2">
        <v>2</v>
      </c>
      <c r="F2" s="2">
        <v>1</v>
      </c>
      <c r="G2" s="2">
        <v>267786.3</v>
      </c>
      <c r="H2" s="2">
        <v>39885.599999999999</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3</v>
      </c>
      <c r="D5" s="2" t="s">
        <v>12</v>
      </c>
      <c r="E5" s="2">
        <v>0</v>
      </c>
      <c r="F5" s="2">
        <v>0</v>
      </c>
      <c r="G5" s="2">
        <v>0</v>
      </c>
      <c r="H5" s="2">
        <v>0</v>
      </c>
    </row>
    <row r="6" spans="1:8" x14ac:dyDescent="0.25">
      <c r="A6" s="2" t="s">
        <v>14</v>
      </c>
      <c r="B6" s="2">
        <v>1</v>
      </c>
      <c r="C6" s="2">
        <v>20</v>
      </c>
      <c r="D6" s="2" t="s">
        <v>12</v>
      </c>
      <c r="E6" s="2">
        <v>2</v>
      </c>
      <c r="F6" s="2">
        <v>100</v>
      </c>
      <c r="G6" s="2">
        <v>20</v>
      </c>
      <c r="H6" s="2">
        <v>0.4</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0</v>
      </c>
      <c r="F8" s="2">
        <v>0</v>
      </c>
      <c r="G8" s="2">
        <v>0</v>
      </c>
      <c r="H8" s="2">
        <v>0</v>
      </c>
    </row>
    <row r="9" spans="1:8" x14ac:dyDescent="0.25">
      <c r="A9" s="2" t="s">
        <v>17</v>
      </c>
      <c r="B9" s="2">
        <v>3</v>
      </c>
      <c r="C9" s="2">
        <v>2210</v>
      </c>
      <c r="D9" s="2" t="s">
        <v>12</v>
      </c>
      <c r="E9" s="2">
        <v>1</v>
      </c>
      <c r="F9" s="2">
        <v>100</v>
      </c>
      <c r="G9" s="2">
        <v>2210</v>
      </c>
      <c r="H9" s="2">
        <v>547.70000000000005</v>
      </c>
    </row>
    <row r="10" spans="1:8" x14ac:dyDescent="0.25">
      <c r="A10" s="2" t="s">
        <v>18</v>
      </c>
      <c r="B10" s="2">
        <v>0</v>
      </c>
      <c r="C10" s="2">
        <v>0</v>
      </c>
      <c r="D10" s="2" t="s">
        <v>9</v>
      </c>
      <c r="E10" s="2">
        <v>1</v>
      </c>
      <c r="F10" s="2">
        <v>0.5</v>
      </c>
      <c r="G10" s="2">
        <v>20598</v>
      </c>
      <c r="H10" s="2">
        <v>15967</v>
      </c>
    </row>
    <row r="12" spans="1:8" x14ac:dyDescent="0.25">
      <c r="A12" s="2" t="s">
        <v>23</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3" sqref="B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250587</v>
      </c>
      <c r="D2" s="2" t="s">
        <v>9</v>
      </c>
      <c r="E2" s="2">
        <v>1</v>
      </c>
      <c r="F2" s="2">
        <v>1</v>
      </c>
      <c r="G2" s="2">
        <v>267777</v>
      </c>
      <c r="H2" s="2">
        <v>107941.5</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3</v>
      </c>
      <c r="D5" s="2" t="s">
        <v>12</v>
      </c>
      <c r="E5" s="2">
        <v>0</v>
      </c>
      <c r="F5" s="2">
        <v>0</v>
      </c>
      <c r="G5" s="2">
        <v>0</v>
      </c>
      <c r="H5" s="2">
        <v>0</v>
      </c>
    </row>
    <row r="6" spans="1:8" x14ac:dyDescent="0.25">
      <c r="A6" s="2" t="s">
        <v>14</v>
      </c>
      <c r="B6" s="2">
        <v>1</v>
      </c>
      <c r="C6" s="2">
        <v>20</v>
      </c>
      <c r="D6" s="2" t="s">
        <v>12</v>
      </c>
      <c r="E6" s="2">
        <v>1</v>
      </c>
      <c r="F6" s="2">
        <v>100</v>
      </c>
      <c r="G6" s="2">
        <v>20</v>
      </c>
      <c r="H6" s="2">
        <v>1.6</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670.3</v>
      </c>
    </row>
    <row r="10" spans="1:8" x14ac:dyDescent="0.25">
      <c r="A10" s="2" t="s">
        <v>18</v>
      </c>
      <c r="B10" s="2">
        <v>0</v>
      </c>
      <c r="C10" s="2">
        <v>0</v>
      </c>
      <c r="D10" s="2" t="s">
        <v>9</v>
      </c>
      <c r="E10" s="2">
        <v>1</v>
      </c>
      <c r="F10" s="2">
        <v>0.4</v>
      </c>
      <c r="G10" s="2">
        <v>16478.400000000001</v>
      </c>
      <c r="H10" s="2">
        <v>14138.8</v>
      </c>
    </row>
    <row r="12" spans="1:8" x14ac:dyDescent="0.25">
      <c r="A12" s="2" t="s">
        <v>24</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250887</v>
      </c>
      <c r="D2" s="2" t="s">
        <v>9</v>
      </c>
      <c r="E2" s="2">
        <v>1</v>
      </c>
      <c r="F2" s="2">
        <v>1</v>
      </c>
      <c r="G2" s="2">
        <v>267777</v>
      </c>
      <c r="H2" s="2">
        <v>166917</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23</v>
      </c>
      <c r="D5" s="2" t="s">
        <v>12</v>
      </c>
      <c r="E5" s="2">
        <v>1</v>
      </c>
      <c r="F5" s="2">
        <v>100</v>
      </c>
      <c r="G5" s="2">
        <v>3</v>
      </c>
      <c r="H5" s="2">
        <v>3</v>
      </c>
    </row>
    <row r="6" spans="1:8" x14ac:dyDescent="0.25">
      <c r="A6" s="2" t="s">
        <v>14</v>
      </c>
      <c r="B6" s="2">
        <v>1</v>
      </c>
      <c r="C6" s="2">
        <v>20</v>
      </c>
      <c r="D6" s="2" t="s">
        <v>12</v>
      </c>
      <c r="E6" s="2">
        <v>1</v>
      </c>
      <c r="F6" s="2">
        <v>100</v>
      </c>
      <c r="G6" s="2">
        <v>20</v>
      </c>
      <c r="H6" s="2">
        <v>2.5</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822</v>
      </c>
    </row>
    <row r="10" spans="1:8" x14ac:dyDescent="0.25">
      <c r="A10" s="2" t="s">
        <v>18</v>
      </c>
      <c r="B10" s="2">
        <v>0</v>
      </c>
      <c r="C10" s="2">
        <v>0</v>
      </c>
      <c r="D10" s="2" t="s">
        <v>9</v>
      </c>
      <c r="E10" s="2">
        <v>1</v>
      </c>
      <c r="F10" s="2">
        <v>0.3</v>
      </c>
      <c r="G10" s="2">
        <v>12358.8</v>
      </c>
      <c r="H10" s="2">
        <v>10838.6</v>
      </c>
    </row>
    <row r="12" spans="1:8" x14ac:dyDescent="0.25">
      <c r="A12" s="2" t="s">
        <v>26</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3" sqref="A13"/>
    </sheetView>
  </sheetViews>
  <sheetFormatPr defaultRowHeight="15" x14ac:dyDescent="0.25"/>
  <sheetData>
    <row r="1" spans="1:8" x14ac:dyDescent="0.25">
      <c r="A1" s="1" t="s">
        <v>0</v>
      </c>
      <c r="B1" s="1" t="s">
        <v>1</v>
      </c>
      <c r="C1" s="1" t="s">
        <v>2</v>
      </c>
      <c r="D1" s="1" t="s">
        <v>3</v>
      </c>
      <c r="E1" s="1" t="s">
        <v>4</v>
      </c>
      <c r="F1" s="1" t="s">
        <v>5</v>
      </c>
      <c r="G1" s="1" t="s">
        <v>6</v>
      </c>
      <c r="H1" s="1" t="s">
        <v>7</v>
      </c>
    </row>
    <row r="2" spans="1:8" x14ac:dyDescent="0.25">
      <c r="A2" s="2" t="s">
        <v>8</v>
      </c>
      <c r="B2" s="2">
        <v>365</v>
      </c>
      <c r="C2" s="2">
        <v>256835</v>
      </c>
      <c r="D2" s="2" t="s">
        <v>9</v>
      </c>
      <c r="E2" s="2">
        <v>1</v>
      </c>
      <c r="F2" s="2">
        <v>1</v>
      </c>
      <c r="G2" s="2">
        <v>267777</v>
      </c>
      <c r="H2" s="2">
        <v>220898.2</v>
      </c>
    </row>
    <row r="3" spans="1:8" x14ac:dyDescent="0.25">
      <c r="A3" s="2" t="s">
        <v>10</v>
      </c>
      <c r="B3" s="2">
        <v>0</v>
      </c>
      <c r="C3" s="2">
        <v>0</v>
      </c>
      <c r="D3" s="2" t="s">
        <v>9</v>
      </c>
      <c r="E3" s="2">
        <v>0</v>
      </c>
      <c r="F3" s="2">
        <v>0</v>
      </c>
      <c r="G3" s="2">
        <v>0</v>
      </c>
      <c r="H3" s="2">
        <v>0</v>
      </c>
    </row>
    <row r="4" spans="1:8" x14ac:dyDescent="0.25">
      <c r="A4" s="2" t="s">
        <v>11</v>
      </c>
      <c r="B4" s="2">
        <v>0</v>
      </c>
      <c r="C4" s="2">
        <v>0</v>
      </c>
      <c r="D4" s="2" t="s">
        <v>12</v>
      </c>
      <c r="E4" s="2">
        <v>1</v>
      </c>
      <c r="F4" s="2">
        <v>100</v>
      </c>
      <c r="G4" s="2">
        <v>0</v>
      </c>
      <c r="H4" s="2">
        <v>0</v>
      </c>
    </row>
    <row r="5" spans="1:8" x14ac:dyDescent="0.25">
      <c r="A5" s="2" t="s">
        <v>13</v>
      </c>
      <c r="B5" s="2">
        <v>2</v>
      </c>
      <c r="C5" s="2">
        <v>23</v>
      </c>
      <c r="D5" s="2" t="s">
        <v>12</v>
      </c>
      <c r="E5" s="2">
        <v>1</v>
      </c>
      <c r="F5" s="2">
        <v>100</v>
      </c>
      <c r="G5" s="2">
        <v>23</v>
      </c>
      <c r="H5" s="2">
        <v>3</v>
      </c>
    </row>
    <row r="6" spans="1:8" x14ac:dyDescent="0.25">
      <c r="A6" s="2" t="s">
        <v>14</v>
      </c>
      <c r="B6" s="2">
        <v>1</v>
      </c>
      <c r="C6" s="2">
        <v>20</v>
      </c>
      <c r="D6" s="2" t="s">
        <v>12</v>
      </c>
      <c r="E6" s="2">
        <v>1</v>
      </c>
      <c r="F6" s="2">
        <v>100</v>
      </c>
      <c r="G6" s="2">
        <v>20</v>
      </c>
      <c r="H6" s="2">
        <v>2.2999999999999998</v>
      </c>
    </row>
    <row r="7" spans="1:8" x14ac:dyDescent="0.25">
      <c r="A7" s="2" t="s">
        <v>15</v>
      </c>
      <c r="B7" s="2">
        <v>0</v>
      </c>
      <c r="C7" s="2">
        <v>0</v>
      </c>
      <c r="D7" s="2" t="s">
        <v>12</v>
      </c>
      <c r="E7" s="2">
        <v>1</v>
      </c>
      <c r="F7" s="2">
        <v>100</v>
      </c>
      <c r="G7" s="2">
        <v>0</v>
      </c>
      <c r="H7" s="2">
        <v>0</v>
      </c>
    </row>
    <row r="8" spans="1:8" x14ac:dyDescent="0.25">
      <c r="A8" s="2" t="s">
        <v>16</v>
      </c>
      <c r="B8" s="2">
        <v>1</v>
      </c>
      <c r="C8" s="2">
        <v>324</v>
      </c>
      <c r="D8" s="2" t="s">
        <v>12</v>
      </c>
      <c r="E8" s="2">
        <v>1</v>
      </c>
      <c r="F8" s="2">
        <v>100</v>
      </c>
      <c r="G8" s="2">
        <v>324</v>
      </c>
      <c r="H8" s="2">
        <v>0</v>
      </c>
    </row>
    <row r="9" spans="1:8" x14ac:dyDescent="0.25">
      <c r="A9" s="2" t="s">
        <v>17</v>
      </c>
      <c r="B9" s="2">
        <v>3</v>
      </c>
      <c r="C9" s="2">
        <v>2210</v>
      </c>
      <c r="D9" s="2" t="s">
        <v>12</v>
      </c>
      <c r="E9" s="2">
        <v>1</v>
      </c>
      <c r="F9" s="2">
        <v>100</v>
      </c>
      <c r="G9" s="2">
        <v>2210</v>
      </c>
      <c r="H9" s="2">
        <v>748</v>
      </c>
    </row>
    <row r="10" spans="1:8" x14ac:dyDescent="0.25">
      <c r="A10" s="2" t="s">
        <v>18</v>
      </c>
      <c r="B10" s="2">
        <v>0</v>
      </c>
      <c r="C10" s="2">
        <v>0</v>
      </c>
      <c r="D10" s="2" t="s">
        <v>9</v>
      </c>
      <c r="E10" s="2">
        <v>1</v>
      </c>
      <c r="F10" s="2">
        <v>0.2</v>
      </c>
      <c r="G10" s="2">
        <v>8239.2000000000007</v>
      </c>
      <c r="H10" s="2">
        <v>7598.5</v>
      </c>
    </row>
    <row r="12" spans="1:8" x14ac:dyDescent="0.25">
      <c r="A12" s="2" t="s">
        <v>35</v>
      </c>
    </row>
  </sheetData>
  <pageMargins left="0.70866141732283472" right="0.70866141732283472" top="0.74803149606299213" bottom="0.74803149606299213" header="0.31496062992125984" footer="0.31496062992125984"/>
  <pageSetup paperSize="9" orientation="portrait" r:id="rId1"/>
  <headerFooter>
    <oddHeader>&amp;C&amp;"-,Bold"&amp;14&amp;F
&amp;A&amp;R&amp;D</oddHeader>
    <oddFooter>&amp;L&amp;Z&amp;F&amp;RPage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Barry</dc:creator>
  <cp:lastModifiedBy>Iva Quarisa</cp:lastModifiedBy>
  <cp:lastPrinted>2014-02-03T05:01:30Z</cp:lastPrinted>
  <dcterms:created xsi:type="dcterms:W3CDTF">2014-02-03T04:59:45Z</dcterms:created>
  <dcterms:modified xsi:type="dcterms:W3CDTF">2019-05-24T01:39:51Z</dcterms:modified>
</cp:coreProperties>
</file>